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tabRatio="940" activeTab="0"/>
  </bookViews>
  <sheets>
    <sheet name="8.2.фізкульт ЗНЗ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<sst xmlns="http://schemas.openxmlformats.org/spreadsheetml/2006/main" count="85" uniqueCount="84">
  <si>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Оцінка</t>
  </si>
  <si>
    <t>Контрольно-аналітична діяльність</t>
  </si>
  <si>
    <t>Загальна оцінка</t>
  </si>
  <si>
    <t>Рівень</t>
  </si>
  <si>
    <t>Критерії оцінювання</t>
  </si>
  <si>
    <t>Загальні висновки, зауваження, пропозиції:</t>
  </si>
  <si>
    <t>Протокол складено (посада ПІБ експерта):_______________________________________</t>
  </si>
  <si>
    <t>З протоколом ознайомлені:</t>
  </si>
  <si>
    <t>(посада ПІБ)_________________________________________________________________</t>
  </si>
  <si>
    <t>Технологія оцінювання.</t>
  </si>
  <si>
    <t xml:space="preserve">Організація навчально-виховного процесу </t>
  </si>
  <si>
    <t>Відповідність мети відвідування занять та різних заходів річному плану роботи</t>
  </si>
  <si>
    <t>№</t>
  </si>
  <si>
    <t>Фактори, які забезпечують відповідний стан діяльності</t>
  </si>
  <si>
    <t>Вагомість</t>
  </si>
  <si>
    <t>Ступніь прояву</t>
  </si>
  <si>
    <t>Нормативно-правове забезпечення з фізичної культури та спорту</t>
  </si>
  <si>
    <t xml:space="preserve">Наявність та зберігання нормативно-правових документів з фізичної культури та спорту </t>
  </si>
  <si>
    <t>Своєчасність і повнота доведення інформації з питань фізичної культури та спорту до учасників навчально-виховного процесу (наявність протоколів педрад, нарад, зборів, наказів та їх змістовність)</t>
  </si>
  <si>
    <t>Наявність навчальних програм з фізичної культури та спеціальних медичних груп</t>
  </si>
  <si>
    <t>Кадрове забезпечення</t>
  </si>
  <si>
    <t>Наявність документів щодо присвоєння категорій  вчителям фізичної культури</t>
  </si>
  <si>
    <t>Наявність окремого розділу у плані роботи закладу</t>
  </si>
  <si>
    <t xml:space="preserve">Фізкультурно-оздоровча робота </t>
  </si>
  <si>
    <t>Наявність  розкладу занять та дотримання санітарно-гігієничних вимог щодо викладання уроків фізичної культури</t>
  </si>
  <si>
    <t>Спортивно-масова робота та наявність відповідної документації</t>
  </si>
  <si>
    <t>Наявність плану спортивно-масових заходів</t>
  </si>
  <si>
    <t>Наявність Положень про проведення змагання</t>
  </si>
  <si>
    <t>Наявність наказів по школі на проведення змагань</t>
  </si>
  <si>
    <t>Наявність документації про проведення змагань (протоколи, заявки, звіти головного суд'ї тощо)</t>
  </si>
  <si>
    <t>Наявність журналу обліку спортивно-масових заходів</t>
  </si>
  <si>
    <t>Наявність журналів з безпеки життєдіяльності та відповідних інструкцій</t>
  </si>
  <si>
    <t>Наявність актів-доволів на експлуатацію спортивних залів та актів-випробувань надійності кріплення спортивного обладнання</t>
  </si>
  <si>
    <t>Матеріально-спортивна база та наочна агітація</t>
  </si>
  <si>
    <t xml:space="preserve">Наявність спортивних залів </t>
  </si>
  <si>
    <t>Стан спортивних залів</t>
  </si>
  <si>
    <t xml:space="preserve">Наявність спортивного інвентаря </t>
  </si>
  <si>
    <t>Стан спортивного інвентаря</t>
  </si>
  <si>
    <t>Наявність спортивного майданчика</t>
  </si>
  <si>
    <t xml:space="preserve">Стан спортивного майданчика </t>
  </si>
  <si>
    <t xml:space="preserve">Наявність нестандартного обладнання </t>
  </si>
  <si>
    <t xml:space="preserve">Стан нестандартного обладнання </t>
  </si>
  <si>
    <t>Стан роздягалень</t>
  </si>
  <si>
    <t>Наявність агітаційних стендів</t>
  </si>
  <si>
    <t xml:space="preserve">Шкільне методичне об'єднання </t>
  </si>
  <si>
    <t>Наявність плану роботи та актуальність питань, що розглядаються</t>
  </si>
  <si>
    <t>Наявність протоколів засідань</t>
  </si>
  <si>
    <t>Урок фізичної культури</t>
  </si>
  <si>
    <t>Нормативність ведення класного журналу на відповідних сторінках</t>
  </si>
  <si>
    <t>Наявність плану-графіку розподілу навчального матеріалу на семестр, навчальний рік</t>
  </si>
  <si>
    <t>Наявність планів-конспектів уроку</t>
  </si>
  <si>
    <t>Нормативність ведення журналів реєстрації  інструктажів з безпеки життєдіяльності</t>
  </si>
  <si>
    <t>Наявність листків здоров'я у класних журналах</t>
  </si>
  <si>
    <t xml:space="preserve">Наявність відповідних наказів щодо організації фізкультурно-оздоровчої та спортивно-масової роботи </t>
  </si>
  <si>
    <t>Наявність наказів щодо розподілу учнів на групи за станом здоров'я для занять фізичною культурою та організації роботи СМГ (у разі відкриття)</t>
  </si>
  <si>
    <t>Наявність роздягалень</t>
  </si>
  <si>
    <t>Наявність матеріалів щодо контролю за організацією  роботи з дітьми, які віднесені за станом здоров'я до підгортовчої та спеціальної медичної груп та організацією фізкультурно-оздоровчої та спортивно-масової роботи  директора закладу</t>
  </si>
  <si>
    <t>Наявність матеріалів щодо контролю за організацією  роботи з дітьми, які віднесені за станом здоров'я до підгортовчої та спеціальної медичної груп та організацією фізкультурно-оздоровчої та спортивно-масової роботи    заступників директора закладу</t>
  </si>
  <si>
    <t>Дата проведення експертизи ___.___.2015</t>
  </si>
  <si>
    <r>
      <rPr>
        <b/>
        <sz val="16"/>
        <color indexed="8"/>
        <rFont val="Times New Roman"/>
        <family val="1"/>
      </rPr>
      <t>Протокол</t>
    </r>
    <r>
      <rPr>
        <sz val="16"/>
        <color indexed="8"/>
        <rFont val="Times New Roman"/>
        <family val="1"/>
      </rPr>
      <t xml:space="preserve"> 
вивчення стану управлінської діяльності 
  щодо організації роботи з дітьми, які віднесені до спеціальних медичних груп, та щодо організації фізкультурно-оздоровчої та спортивно-масової роботи  
у загальноосвітньому навчальному закладі № _______
_____________________________________________ району</t>
    </r>
  </si>
  <si>
    <r>
      <t>Експертна оцінка</t>
    </r>
    <r>
      <rPr>
        <sz val="14"/>
        <color indexed="8"/>
        <rFont val="Times New Roman"/>
        <family val="1"/>
      </rPr>
      <t xml:space="preserve"> (</t>
    </r>
    <r>
      <rPr>
        <b/>
        <sz val="14"/>
        <color indexed="8"/>
        <rFont val="Times New Roman"/>
        <family val="1"/>
      </rPr>
      <t>К</t>
    </r>
    <r>
      <rPr>
        <b/>
        <vertAlign val="subscript"/>
        <sz val="14"/>
        <color indexed="8"/>
        <rFont val="Times New Roman"/>
        <family val="1"/>
      </rPr>
      <t>n</t>
    </r>
    <r>
      <rPr>
        <sz val="14"/>
        <color indexed="8"/>
        <rFont val="Times New Roman"/>
        <family val="1"/>
      </rPr>
      <t>) за кожним питанням експертизи</t>
    </r>
    <r>
      <rPr>
        <b/>
        <vertAlign val="subscript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виставляється залежно від ступеня реалізації показника:</t>
    </r>
  </si>
  <si>
    <r>
      <t>К</t>
    </r>
    <r>
      <rPr>
        <b/>
        <vertAlign val="subscript"/>
        <sz val="14"/>
        <color indexed="8"/>
        <rFont val="Times New Roman"/>
        <family val="1"/>
      </rPr>
      <t>n</t>
    </r>
    <r>
      <rPr>
        <b/>
        <sz val="14"/>
        <color indexed="8"/>
        <rFont val="Times New Roman"/>
        <family val="1"/>
      </rPr>
      <t xml:space="preserve">= 0 </t>
    </r>
    <r>
      <rPr>
        <sz val="14"/>
        <color indexed="8"/>
        <rFont val="Times New Roman"/>
        <family val="1"/>
      </rPr>
      <t>– показник відсутній;</t>
    </r>
  </si>
  <si>
    <r>
      <t>К</t>
    </r>
    <r>
      <rPr>
        <b/>
        <vertAlign val="subscript"/>
        <sz val="14"/>
        <color indexed="8"/>
        <rFont val="Times New Roman"/>
        <family val="1"/>
      </rPr>
      <t xml:space="preserve">n </t>
    </r>
    <r>
      <rPr>
        <b/>
        <sz val="14"/>
        <color indexed="8"/>
        <rFont val="Times New Roman"/>
        <family val="1"/>
      </rPr>
      <t xml:space="preserve">= 0,25 </t>
    </r>
    <r>
      <rPr>
        <sz val="14"/>
        <color indexed="8"/>
        <rFont val="Times New Roman"/>
        <family val="1"/>
      </rPr>
      <t>– показник проявляється рідко;</t>
    </r>
  </si>
  <si>
    <r>
      <t>К</t>
    </r>
    <r>
      <rPr>
        <b/>
        <vertAlign val="subscript"/>
        <sz val="14"/>
        <color indexed="8"/>
        <rFont val="Times New Roman"/>
        <family val="1"/>
      </rPr>
      <t xml:space="preserve">n </t>
    </r>
    <r>
      <rPr>
        <b/>
        <sz val="14"/>
        <color indexed="8"/>
        <rFont val="Times New Roman"/>
        <family val="1"/>
      </rPr>
      <t xml:space="preserve">= 0,5 </t>
    </r>
    <r>
      <rPr>
        <sz val="14"/>
        <color indexed="8"/>
        <rFont val="Times New Roman"/>
        <family val="1"/>
      </rPr>
      <t>– показник недостатньо виражений;</t>
    </r>
  </si>
  <si>
    <r>
      <t>К</t>
    </r>
    <r>
      <rPr>
        <b/>
        <vertAlign val="subscript"/>
        <sz val="14"/>
        <color indexed="8"/>
        <rFont val="Times New Roman"/>
        <family val="1"/>
      </rPr>
      <t xml:space="preserve">n </t>
    </r>
    <r>
      <rPr>
        <b/>
        <sz val="14"/>
        <color indexed="8"/>
        <rFont val="Times New Roman"/>
        <family val="1"/>
      </rPr>
      <t xml:space="preserve">= 0,75 </t>
    </r>
    <r>
      <rPr>
        <sz val="14"/>
        <color indexed="8"/>
        <rFont val="Times New Roman"/>
        <family val="1"/>
      </rPr>
      <t>– показник проявляється часто і достатньо виражений;</t>
    </r>
  </si>
  <si>
    <r>
      <t>К</t>
    </r>
    <r>
      <rPr>
        <b/>
        <vertAlign val="subscript"/>
        <sz val="14"/>
        <color indexed="8"/>
        <rFont val="Times New Roman"/>
        <family val="1"/>
      </rPr>
      <t xml:space="preserve">n </t>
    </r>
    <r>
      <rPr>
        <b/>
        <sz val="14"/>
        <color indexed="8"/>
        <rFont val="Times New Roman"/>
        <family val="1"/>
      </rPr>
      <t xml:space="preserve">= 1 </t>
    </r>
    <r>
      <rPr>
        <sz val="14"/>
        <color indexed="8"/>
        <rFont val="Times New Roman"/>
        <family val="1"/>
      </rPr>
      <t>– показник проявляється і виражений оптимально.</t>
    </r>
  </si>
  <si>
    <r>
      <t>Загальний рівень діяльності: F=F</t>
    </r>
    <r>
      <rPr>
        <b/>
        <vertAlign val="subscript"/>
        <sz val="14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>+ F</t>
    </r>
    <r>
      <rPr>
        <b/>
        <vertAlign val="subscript"/>
        <sz val="14"/>
        <color indexed="8"/>
        <rFont val="Times New Roman"/>
        <family val="1"/>
      </rPr>
      <t xml:space="preserve"> 2</t>
    </r>
    <r>
      <rPr>
        <b/>
        <sz val="14"/>
        <color indexed="8"/>
        <rFont val="Times New Roman"/>
        <family val="1"/>
      </rPr>
      <t>+ F</t>
    </r>
    <r>
      <rPr>
        <b/>
        <vertAlign val="subscript"/>
        <sz val="14"/>
        <color indexed="8"/>
        <rFont val="Times New Roman"/>
        <family val="1"/>
      </rPr>
      <t xml:space="preserve"> 3</t>
    </r>
    <r>
      <rPr>
        <b/>
        <sz val="14"/>
        <color indexed="8"/>
        <rFont val="Times New Roman"/>
        <family val="1"/>
      </rPr>
      <t>+ F</t>
    </r>
    <r>
      <rPr>
        <b/>
        <vertAlign val="subscript"/>
        <sz val="14"/>
        <color indexed="8"/>
        <rFont val="Times New Roman"/>
        <family val="1"/>
      </rPr>
      <t>4</t>
    </r>
    <r>
      <rPr>
        <b/>
        <sz val="14"/>
        <color indexed="8"/>
        <rFont val="Times New Roman"/>
        <family val="1"/>
      </rPr>
      <t>….</t>
    </r>
  </si>
  <si>
    <r>
      <t xml:space="preserve">Відповідно до отриманих результатів </t>
    </r>
    <r>
      <rPr>
        <b/>
        <sz val="14"/>
        <color indexed="8"/>
        <rFont val="Times New Roman"/>
        <family val="1"/>
      </rPr>
      <t>визначається рівень</t>
    </r>
    <r>
      <rPr>
        <sz val="14"/>
        <color indexed="8"/>
        <rFont val="Times New Roman"/>
        <family val="1"/>
      </rPr>
      <t xml:space="preserve"> управлінської діяльності:</t>
    </r>
  </si>
  <si>
    <r>
      <t xml:space="preserve">0 &lt; F ≤ 0,5 </t>
    </r>
    <r>
      <rPr>
        <sz val="14"/>
        <color indexed="8"/>
        <rFont val="Times New Roman"/>
        <family val="1"/>
      </rPr>
      <t>– рівень низький;</t>
    </r>
  </si>
  <si>
    <r>
      <t xml:space="preserve">0,5 &lt; F ≤ 0,75 </t>
    </r>
    <r>
      <rPr>
        <sz val="14"/>
        <color indexed="8"/>
        <rFont val="Times New Roman"/>
        <family val="1"/>
      </rPr>
      <t>– рівень середній;</t>
    </r>
  </si>
  <si>
    <r>
      <t xml:space="preserve">0,75 &lt; F ≤ 0,95 </t>
    </r>
    <r>
      <rPr>
        <sz val="14"/>
        <color indexed="8"/>
        <rFont val="Times New Roman"/>
        <family val="1"/>
      </rPr>
      <t>– рівень достатній;</t>
    </r>
  </si>
  <si>
    <r>
      <t xml:space="preserve">0,95 &lt; F ≤ 1 </t>
    </r>
    <r>
      <rPr>
        <sz val="14"/>
        <color indexed="8"/>
        <rFont val="Times New Roman"/>
        <family val="1"/>
      </rPr>
      <t>– рівень високий.</t>
    </r>
  </si>
  <si>
    <t xml:space="preserve">Систематизованість нормативно-правових документів з фізичної культури та спорту </t>
  </si>
  <si>
    <t xml:space="preserve">Стан забезпечення  викладання уроків фізичної культури спеціалістами, у тому числі початкової школи </t>
  </si>
  <si>
    <t>Стан дотримання вимог проходження курсів підвищення кваліфікації</t>
  </si>
  <si>
    <t>Наявність фізкультурно-оздоровчих заходів у режимі навчального дня</t>
  </si>
  <si>
    <t>Стан введення третього уроку фізичної культури по ступенням школи</t>
  </si>
  <si>
    <t>Стан придбання спортивного інвентаря (що, коли, к-сть)</t>
  </si>
  <si>
    <t xml:space="preserve">Змістовність агітаційних стендів, естетичність оформлення </t>
  </si>
  <si>
    <t>Стан здійснення контролю за результатами вивчення</t>
  </si>
  <si>
    <t>Рівень роботи під час уроку з дітьми, які за станом здоров'я віднесені до підготовчої групи та спеціальної медичної групи</t>
  </si>
  <si>
    <t>Директор Департаменту освіти                                                                                                                      О.І.Деменко</t>
  </si>
  <si>
    <t>Зелінський Ю.І. 7252503</t>
  </si>
  <si>
    <t>Додаток 1 
до наказу Департаменту освіти 
Харківської міської ради 
від 02.02.2015 № 20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</si>
</sst>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b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2" fontId="3" fillId="4" borderId="10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 wrapText="1"/>
    </xf>
    <xf numFmtId="2" fontId="3" fillId="13" borderId="10" xfId="0" applyNumberFormat="1" applyFont="1" applyFill="1" applyBorder="1" applyAlignment="1">
      <alignment horizontal="center" wrapText="1"/>
    </xf>
    <xf numFmtId="2" fontId="3" fillId="13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4" borderId="10" xfId="55" applyFont="1" applyFill="1" applyBorder="1" applyAlignment="1">
      <alignment horizontal="center" vertical="center" wrapText="1"/>
      <protection/>
    </xf>
    <xf numFmtId="0" fontId="3" fillId="4" borderId="11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2" fontId="3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 horizontal="center"/>
    </xf>
    <xf numFmtId="2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3" fillId="4" borderId="10" xfId="0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13" borderId="10" xfId="0" applyFont="1" applyFill="1" applyBorder="1" applyAlignment="1">
      <alignment horizontal="center" vertical="top" wrapText="1"/>
    </xf>
    <xf numFmtId="2" fontId="3" fillId="13" borderId="10" xfId="0" applyNumberFormat="1" applyFont="1" applyFill="1" applyBorder="1" applyAlignment="1">
      <alignment horizontal="center" vertical="top" wrapText="1"/>
    </xf>
    <xf numFmtId="0" fontId="3" fillId="1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13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/>
    </xf>
    <xf numFmtId="2" fontId="46" fillId="0" borderId="0" xfId="0" applyNumberFormat="1" applyFont="1" applyAlignment="1">
      <alignment/>
    </xf>
    <xf numFmtId="2" fontId="46" fillId="0" borderId="10" xfId="0" applyNumberFormat="1" applyFont="1" applyBorder="1" applyAlignment="1">
      <alignment/>
    </xf>
    <xf numFmtId="0" fontId="46" fillId="0" borderId="0" xfId="0" applyNumberFormat="1" applyFont="1" applyAlignment="1">
      <alignment wrapText="1"/>
    </xf>
    <xf numFmtId="2" fontId="3" fillId="0" borderId="10" xfId="0" applyNumberFormat="1" applyFont="1" applyBorder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2" fontId="46" fillId="0" borderId="0" xfId="0" applyNumberFormat="1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2" fontId="46" fillId="0" borderId="0" xfId="0" applyNumberFormat="1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2" fontId="3" fillId="0" borderId="0" xfId="0" applyNumberFormat="1" applyFont="1" applyAlignment="1">
      <alignment horizontal="left" vertical="top"/>
    </xf>
    <xf numFmtId="0" fontId="3" fillId="0" borderId="10" xfId="0" applyFont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2" fontId="46" fillId="0" borderId="0" xfId="0" applyNumberFormat="1" applyFont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4" borderId="10" xfId="0" applyFont="1" applyFill="1" applyBorder="1" applyAlignment="1">
      <alignment horizontal="left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17" xfId="0" applyNumberFormat="1" applyFont="1" applyBorder="1" applyAlignment="1">
      <alignment horizontal="center" vertical="top" wrapText="1"/>
    </xf>
    <xf numFmtId="0" fontId="6" fillId="0" borderId="0" xfId="55" applyFont="1" applyBorder="1" applyAlignment="1">
      <alignment horizontal="center" vertical="top" wrapText="1"/>
      <protection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70" zoomScaleNormal="70" zoomScalePageLayoutView="0" workbookViewId="0" topLeftCell="A1">
      <selection activeCell="O2" sqref="O2"/>
    </sheetView>
  </sheetViews>
  <sheetFormatPr defaultColWidth="9.140625" defaultRowHeight="15"/>
  <cols>
    <col min="1" max="1" width="9.140625" style="13" customWidth="1"/>
    <col min="2" max="2" width="24.8515625" style="13" customWidth="1"/>
    <col min="3" max="3" width="11.57421875" style="14" customWidth="1"/>
    <col min="4" max="4" width="59.421875" style="29" customWidth="1"/>
    <col min="5" max="5" width="13.57421875" style="14" customWidth="1"/>
    <col min="6" max="6" width="13.421875" style="48" customWidth="1"/>
    <col min="7" max="7" width="17.421875" style="12" customWidth="1"/>
    <col min="8" max="16384" width="9.140625" style="16" customWidth="1"/>
  </cols>
  <sheetData>
    <row r="1" spans="4:7" ht="99" customHeight="1">
      <c r="D1" s="15"/>
      <c r="E1" s="54" t="s">
        <v>83</v>
      </c>
      <c r="F1" s="54"/>
      <c r="G1" s="54"/>
    </row>
    <row r="2" spans="1:7" ht="137.25" customHeight="1">
      <c r="A2" s="63" t="s">
        <v>59</v>
      </c>
      <c r="B2" s="63"/>
      <c r="C2" s="63"/>
      <c r="D2" s="63"/>
      <c r="E2" s="63"/>
      <c r="F2" s="63"/>
      <c r="G2" s="63"/>
    </row>
    <row r="3" spans="1:7" ht="3" customHeight="1">
      <c r="A3" s="17"/>
      <c r="B3" s="18"/>
      <c r="C3" s="18"/>
      <c r="D3" s="18"/>
      <c r="E3" s="18"/>
      <c r="F3" s="18"/>
      <c r="G3" s="18"/>
    </row>
    <row r="4" spans="1:7" ht="88.5" customHeight="1">
      <c r="A4" s="19" t="s">
        <v>12</v>
      </c>
      <c r="B4" s="19" t="s">
        <v>13</v>
      </c>
      <c r="C4" s="20" t="s">
        <v>14</v>
      </c>
      <c r="D4" s="19" t="s">
        <v>4</v>
      </c>
      <c r="E4" s="20" t="s">
        <v>14</v>
      </c>
      <c r="F4" s="6" t="s">
        <v>0</v>
      </c>
      <c r="G4" s="6" t="s">
        <v>15</v>
      </c>
    </row>
    <row r="5" spans="1:7" ht="47.25" customHeight="1">
      <c r="A5" s="55">
        <v>1</v>
      </c>
      <c r="B5" s="64" t="s">
        <v>16</v>
      </c>
      <c r="C5" s="58">
        <f>8/45</f>
        <v>0.17777777777777778</v>
      </c>
      <c r="D5" s="21" t="s">
        <v>17</v>
      </c>
      <c r="E5" s="1">
        <f>3.5/10</f>
        <v>0.35</v>
      </c>
      <c r="F5" s="51"/>
      <c r="G5" s="2">
        <f>F5*E5</f>
        <v>0</v>
      </c>
    </row>
    <row r="6" spans="1:7" ht="42.75" customHeight="1">
      <c r="A6" s="56"/>
      <c r="B6" s="65"/>
      <c r="C6" s="58"/>
      <c r="D6" s="21" t="s">
        <v>72</v>
      </c>
      <c r="E6" s="1">
        <f>1.5/10</f>
        <v>0.15</v>
      </c>
      <c r="F6" s="51"/>
      <c r="G6" s="2">
        <f aca="true" t="shared" si="0" ref="G6:G57">F6*E6</f>
        <v>0</v>
      </c>
    </row>
    <row r="7" spans="1:7" ht="99" customHeight="1">
      <c r="A7" s="56"/>
      <c r="B7" s="65"/>
      <c r="C7" s="58"/>
      <c r="D7" s="21" t="s">
        <v>18</v>
      </c>
      <c r="E7" s="1">
        <f>1.5/10</f>
        <v>0.15</v>
      </c>
      <c r="F7" s="51"/>
      <c r="G7" s="2">
        <f t="shared" si="0"/>
        <v>0</v>
      </c>
    </row>
    <row r="8" spans="1:7" ht="47.25" customHeight="1">
      <c r="A8" s="56"/>
      <c r="B8" s="65"/>
      <c r="C8" s="58"/>
      <c r="D8" s="21" t="s">
        <v>19</v>
      </c>
      <c r="E8" s="1">
        <f>3.5/10</f>
        <v>0.35</v>
      </c>
      <c r="F8" s="51"/>
      <c r="G8" s="2">
        <f t="shared" si="0"/>
        <v>0</v>
      </c>
    </row>
    <row r="9" spans="1:7" ht="18.75">
      <c r="A9" s="57"/>
      <c r="B9" s="66"/>
      <c r="C9" s="58"/>
      <c r="D9" s="22"/>
      <c r="E9" s="23">
        <f>SUM(E5:E8)</f>
        <v>1</v>
      </c>
      <c r="F9" s="52"/>
      <c r="G9" s="3">
        <f>SUM(G5:G8)*C5</f>
        <v>0</v>
      </c>
    </row>
    <row r="10" spans="1:7" ht="66.75" customHeight="1">
      <c r="A10" s="55">
        <v>2</v>
      </c>
      <c r="B10" s="55" t="s">
        <v>20</v>
      </c>
      <c r="C10" s="58">
        <f>8/45</f>
        <v>0.17777777777777778</v>
      </c>
      <c r="D10" s="21" t="s">
        <v>73</v>
      </c>
      <c r="E10" s="1">
        <f>1.5/6</f>
        <v>0.25</v>
      </c>
      <c r="F10" s="51"/>
      <c r="G10" s="2">
        <f t="shared" si="0"/>
        <v>0</v>
      </c>
    </row>
    <row r="11" spans="1:7" ht="39.75" customHeight="1">
      <c r="A11" s="56"/>
      <c r="B11" s="56"/>
      <c r="C11" s="58"/>
      <c r="D11" s="21" t="s">
        <v>74</v>
      </c>
      <c r="E11" s="1">
        <f>3/6</f>
        <v>0.5</v>
      </c>
      <c r="F11" s="51"/>
      <c r="G11" s="2">
        <f t="shared" si="0"/>
        <v>0</v>
      </c>
    </row>
    <row r="12" spans="1:7" ht="37.5">
      <c r="A12" s="56"/>
      <c r="B12" s="56"/>
      <c r="C12" s="58"/>
      <c r="D12" s="21" t="s">
        <v>21</v>
      </c>
      <c r="E12" s="1">
        <f>1.5/6</f>
        <v>0.25</v>
      </c>
      <c r="F12" s="51"/>
      <c r="G12" s="2">
        <f t="shared" si="0"/>
        <v>0</v>
      </c>
    </row>
    <row r="13" spans="1:7" ht="21.75" customHeight="1">
      <c r="A13" s="57"/>
      <c r="B13" s="57"/>
      <c r="C13" s="58"/>
      <c r="D13" s="24"/>
      <c r="E13" s="4">
        <f>SUM(E10:E12)</f>
        <v>1</v>
      </c>
      <c r="F13" s="52"/>
      <c r="G13" s="3">
        <f>SUM(G10:G12)*C10</f>
        <v>0</v>
      </c>
    </row>
    <row r="14" spans="1:7" ht="27" customHeight="1">
      <c r="A14" s="55">
        <v>3</v>
      </c>
      <c r="B14" s="55" t="s">
        <v>10</v>
      </c>
      <c r="C14" s="58">
        <f>8/45</f>
        <v>0.17777777777777778</v>
      </c>
      <c r="D14" s="21" t="s">
        <v>22</v>
      </c>
      <c r="E14" s="1">
        <f>3/6</f>
        <v>0.5</v>
      </c>
      <c r="F14" s="51"/>
      <c r="G14" s="2">
        <f t="shared" si="0"/>
        <v>0</v>
      </c>
    </row>
    <row r="15" spans="1:7" ht="62.25" customHeight="1">
      <c r="A15" s="56"/>
      <c r="B15" s="56"/>
      <c r="C15" s="58"/>
      <c r="D15" s="21" t="s">
        <v>53</v>
      </c>
      <c r="E15" s="1">
        <f>1.5/6</f>
        <v>0.25</v>
      </c>
      <c r="F15" s="51"/>
      <c r="G15" s="2">
        <f t="shared" si="0"/>
        <v>0</v>
      </c>
    </row>
    <row r="16" spans="1:7" ht="63" customHeight="1">
      <c r="A16" s="56"/>
      <c r="B16" s="56"/>
      <c r="C16" s="58"/>
      <c r="D16" s="25" t="s">
        <v>54</v>
      </c>
      <c r="E16" s="1">
        <f>1.5/6</f>
        <v>0.25</v>
      </c>
      <c r="F16" s="51"/>
      <c r="G16" s="2">
        <f t="shared" si="0"/>
        <v>0</v>
      </c>
    </row>
    <row r="17" spans="1:7" ht="18.75">
      <c r="A17" s="57"/>
      <c r="B17" s="57"/>
      <c r="C17" s="58"/>
      <c r="D17" s="26"/>
      <c r="E17" s="4">
        <f>SUM(E14:E16)</f>
        <v>1</v>
      </c>
      <c r="F17" s="52"/>
      <c r="G17" s="3">
        <f>SUM(G14:G16)*C14</f>
        <v>0</v>
      </c>
    </row>
    <row r="18" spans="1:7" ht="42" customHeight="1">
      <c r="A18" s="55">
        <v>4</v>
      </c>
      <c r="B18" s="55" t="s">
        <v>23</v>
      </c>
      <c r="C18" s="60">
        <f>5.5/45</f>
        <v>0.12222222222222222</v>
      </c>
      <c r="D18" s="21" t="s">
        <v>75</v>
      </c>
      <c r="E18" s="1">
        <f>1.5/6</f>
        <v>0.25</v>
      </c>
      <c r="F18" s="51"/>
      <c r="G18" s="2">
        <f t="shared" si="0"/>
        <v>0</v>
      </c>
    </row>
    <row r="19" spans="1:7" ht="37.5">
      <c r="A19" s="56"/>
      <c r="B19" s="56"/>
      <c r="C19" s="61"/>
      <c r="D19" s="21" t="s">
        <v>76</v>
      </c>
      <c r="E19" s="1">
        <f>1.5/6</f>
        <v>0.25</v>
      </c>
      <c r="F19" s="51"/>
      <c r="G19" s="2">
        <f t="shared" si="0"/>
        <v>0</v>
      </c>
    </row>
    <row r="20" spans="1:7" ht="56.25">
      <c r="A20" s="56"/>
      <c r="B20" s="56"/>
      <c r="C20" s="61"/>
      <c r="D20" s="21" t="s">
        <v>24</v>
      </c>
      <c r="E20" s="1">
        <f>3/6</f>
        <v>0.5</v>
      </c>
      <c r="F20" s="51"/>
      <c r="G20" s="2">
        <f t="shared" si="0"/>
        <v>0</v>
      </c>
    </row>
    <row r="21" spans="1:7" ht="18.75">
      <c r="A21" s="57"/>
      <c r="B21" s="57"/>
      <c r="C21" s="62"/>
      <c r="D21" s="24"/>
      <c r="E21" s="4">
        <f>SUM(E18:E20)</f>
        <v>1</v>
      </c>
      <c r="F21" s="52"/>
      <c r="G21" s="3">
        <f>SUM(G18:G20)*C18</f>
        <v>0</v>
      </c>
    </row>
    <row r="22" spans="1:7" ht="30.75" customHeight="1">
      <c r="A22" s="55">
        <v>5</v>
      </c>
      <c r="B22" s="55" t="s">
        <v>25</v>
      </c>
      <c r="C22" s="58">
        <f>5.5/45</f>
        <v>0.12222222222222222</v>
      </c>
      <c r="D22" s="21" t="s">
        <v>26</v>
      </c>
      <c r="E22" s="1">
        <f>3/28</f>
        <v>0.10714285714285714</v>
      </c>
      <c r="F22" s="51"/>
      <c r="G22" s="2">
        <f t="shared" si="0"/>
        <v>0</v>
      </c>
    </row>
    <row r="23" spans="1:7" ht="22.5" customHeight="1">
      <c r="A23" s="56"/>
      <c r="B23" s="56"/>
      <c r="C23" s="58"/>
      <c r="D23" s="21" t="s">
        <v>27</v>
      </c>
      <c r="E23" s="1">
        <f>6.5/28</f>
        <v>0.23214285714285715</v>
      </c>
      <c r="F23" s="51"/>
      <c r="G23" s="2">
        <f t="shared" si="0"/>
        <v>0</v>
      </c>
    </row>
    <row r="24" spans="1:7" ht="24.75" customHeight="1">
      <c r="A24" s="56"/>
      <c r="B24" s="56"/>
      <c r="C24" s="58"/>
      <c r="D24" s="21" t="s">
        <v>28</v>
      </c>
      <c r="E24" s="1">
        <f>4.5/28</f>
        <v>0.16071428571428573</v>
      </c>
      <c r="F24" s="51"/>
      <c r="G24" s="2">
        <f t="shared" si="0"/>
        <v>0</v>
      </c>
    </row>
    <row r="25" spans="1:7" ht="45.75" customHeight="1">
      <c r="A25" s="56"/>
      <c r="B25" s="56"/>
      <c r="C25" s="58"/>
      <c r="D25" s="21" t="s">
        <v>29</v>
      </c>
      <c r="E25" s="1">
        <f>6.5/28</f>
        <v>0.23214285714285715</v>
      </c>
      <c r="F25" s="51"/>
      <c r="G25" s="2">
        <f t="shared" si="0"/>
        <v>0</v>
      </c>
    </row>
    <row r="26" spans="1:7" ht="37.5">
      <c r="A26" s="56"/>
      <c r="B26" s="56"/>
      <c r="C26" s="58"/>
      <c r="D26" s="21" t="s">
        <v>30</v>
      </c>
      <c r="E26" s="1">
        <f>4.5/28</f>
        <v>0.16071428571428573</v>
      </c>
      <c r="F26" s="51"/>
      <c r="G26" s="2">
        <f t="shared" si="0"/>
        <v>0</v>
      </c>
    </row>
    <row r="27" spans="1:7" ht="38.25" customHeight="1">
      <c r="A27" s="56"/>
      <c r="B27" s="56"/>
      <c r="C27" s="58"/>
      <c r="D27" s="27" t="s">
        <v>31</v>
      </c>
      <c r="E27" s="1">
        <f>2/28</f>
        <v>0.07142857142857142</v>
      </c>
      <c r="F27" s="28"/>
      <c r="G27" s="2">
        <f t="shared" si="0"/>
        <v>0</v>
      </c>
    </row>
    <row r="28" spans="1:7" ht="63" customHeight="1">
      <c r="A28" s="56"/>
      <c r="B28" s="56"/>
      <c r="C28" s="58"/>
      <c r="D28" s="21" t="s">
        <v>32</v>
      </c>
      <c r="E28" s="1">
        <f>1/28</f>
        <v>0.03571428571428571</v>
      </c>
      <c r="F28" s="51"/>
      <c r="G28" s="2">
        <f t="shared" si="0"/>
        <v>0</v>
      </c>
    </row>
    <row r="29" spans="1:7" ht="18.75">
      <c r="A29" s="57"/>
      <c r="B29" s="57"/>
      <c r="C29" s="58"/>
      <c r="D29" s="24"/>
      <c r="E29" s="4">
        <f>SUM(E22:E28)</f>
        <v>1</v>
      </c>
      <c r="F29" s="52"/>
      <c r="G29" s="3">
        <f>SUM(G22:G28)*C22</f>
        <v>0</v>
      </c>
    </row>
    <row r="30" spans="1:7" ht="20.25" customHeight="1">
      <c r="A30" s="55">
        <v>6</v>
      </c>
      <c r="B30" s="55" t="s">
        <v>33</v>
      </c>
      <c r="C30" s="58">
        <f>2.5/45</f>
        <v>0.05555555555555555</v>
      </c>
      <c r="D30" s="21" t="s">
        <v>34</v>
      </c>
      <c r="E30" s="1">
        <f>12/91</f>
        <v>0.13186813186813187</v>
      </c>
      <c r="F30" s="51"/>
      <c r="G30" s="2">
        <f t="shared" si="0"/>
        <v>0</v>
      </c>
    </row>
    <row r="31" spans="1:7" ht="17.25" customHeight="1">
      <c r="A31" s="56"/>
      <c r="B31" s="56"/>
      <c r="C31" s="58"/>
      <c r="D31" s="29" t="s">
        <v>35</v>
      </c>
      <c r="E31" s="1">
        <f>12/91</f>
        <v>0.13186813186813187</v>
      </c>
      <c r="F31" s="51"/>
      <c r="G31" s="2">
        <f t="shared" si="0"/>
        <v>0</v>
      </c>
    </row>
    <row r="32" spans="1:7" ht="22.5" customHeight="1">
      <c r="A32" s="56"/>
      <c r="B32" s="56"/>
      <c r="C32" s="58"/>
      <c r="D32" s="21" t="s">
        <v>36</v>
      </c>
      <c r="E32" s="1">
        <f>9/91</f>
        <v>0.0989010989010989</v>
      </c>
      <c r="F32" s="28"/>
      <c r="G32" s="2">
        <f t="shared" si="0"/>
        <v>0</v>
      </c>
    </row>
    <row r="33" spans="1:7" ht="18" customHeight="1">
      <c r="A33" s="56"/>
      <c r="B33" s="56"/>
      <c r="C33" s="58"/>
      <c r="D33" s="30" t="s">
        <v>37</v>
      </c>
      <c r="E33" s="1">
        <f>9/91</f>
        <v>0.0989010989010989</v>
      </c>
      <c r="F33" s="51"/>
      <c r="G33" s="2">
        <f t="shared" si="0"/>
        <v>0</v>
      </c>
    </row>
    <row r="34" spans="1:7" ht="18.75">
      <c r="A34" s="56"/>
      <c r="B34" s="56"/>
      <c r="C34" s="58"/>
      <c r="D34" s="29" t="s">
        <v>38</v>
      </c>
      <c r="E34" s="1">
        <f>6.5/91</f>
        <v>0.07142857142857142</v>
      </c>
      <c r="F34" s="51"/>
      <c r="G34" s="2">
        <f t="shared" si="0"/>
        <v>0</v>
      </c>
    </row>
    <row r="35" spans="1:7" ht="21.75" customHeight="1">
      <c r="A35" s="56"/>
      <c r="B35" s="56"/>
      <c r="C35" s="58"/>
      <c r="D35" s="21" t="s">
        <v>39</v>
      </c>
      <c r="E35" s="1">
        <f>6.5/91</f>
        <v>0.07142857142857142</v>
      </c>
      <c r="F35" s="51"/>
      <c r="G35" s="2">
        <f t="shared" si="0"/>
        <v>0</v>
      </c>
    </row>
    <row r="36" spans="1:7" ht="18.75">
      <c r="A36" s="56"/>
      <c r="B36" s="56"/>
      <c r="C36" s="58"/>
      <c r="D36" s="21" t="s">
        <v>40</v>
      </c>
      <c r="E36" s="1">
        <f>1/91</f>
        <v>0.01098901098901099</v>
      </c>
      <c r="F36" s="51"/>
      <c r="G36" s="2">
        <f t="shared" si="0"/>
        <v>0</v>
      </c>
    </row>
    <row r="37" spans="1:7" ht="18.75">
      <c r="A37" s="56"/>
      <c r="B37" s="56"/>
      <c r="C37" s="58"/>
      <c r="D37" s="21" t="s">
        <v>41</v>
      </c>
      <c r="E37" s="1">
        <f>2/91</f>
        <v>0.02197802197802198</v>
      </c>
      <c r="F37" s="51"/>
      <c r="G37" s="2">
        <f t="shared" si="0"/>
        <v>0</v>
      </c>
    </row>
    <row r="38" spans="1:7" ht="29.25" customHeight="1">
      <c r="A38" s="56"/>
      <c r="B38" s="56"/>
      <c r="C38" s="58"/>
      <c r="D38" s="50" t="s">
        <v>77</v>
      </c>
      <c r="E38" s="1">
        <f>4.5/91</f>
        <v>0.04945054945054945</v>
      </c>
      <c r="F38" s="51"/>
      <c r="G38" s="2">
        <f t="shared" si="0"/>
        <v>0</v>
      </c>
    </row>
    <row r="39" spans="1:7" ht="20.25" customHeight="1">
      <c r="A39" s="56"/>
      <c r="B39" s="56"/>
      <c r="C39" s="58"/>
      <c r="D39" s="21" t="s">
        <v>55</v>
      </c>
      <c r="E39" s="1">
        <f>9/91</f>
        <v>0.0989010989010989</v>
      </c>
      <c r="F39" s="51"/>
      <c r="G39" s="2">
        <f t="shared" si="0"/>
        <v>0</v>
      </c>
    </row>
    <row r="40" spans="1:7" ht="16.5" customHeight="1">
      <c r="A40" s="56"/>
      <c r="B40" s="56"/>
      <c r="C40" s="58"/>
      <c r="D40" s="29" t="s">
        <v>42</v>
      </c>
      <c r="E40" s="1">
        <f>3/91</f>
        <v>0.03296703296703297</v>
      </c>
      <c r="F40" s="53"/>
      <c r="G40" s="2">
        <f t="shared" si="0"/>
        <v>0</v>
      </c>
    </row>
    <row r="41" spans="1:7" ht="21" customHeight="1">
      <c r="A41" s="56"/>
      <c r="B41" s="56"/>
      <c r="C41" s="58"/>
      <c r="D41" s="21" t="s">
        <v>43</v>
      </c>
      <c r="E41" s="1">
        <f>12/91</f>
        <v>0.13186813186813187</v>
      </c>
      <c r="F41" s="53"/>
      <c r="G41" s="2">
        <f t="shared" si="0"/>
        <v>0</v>
      </c>
    </row>
    <row r="42" spans="1:7" ht="37.5">
      <c r="A42" s="56"/>
      <c r="B42" s="56"/>
      <c r="C42" s="58"/>
      <c r="D42" s="21" t="s">
        <v>78</v>
      </c>
      <c r="E42" s="1">
        <f>4.5/91</f>
        <v>0.04945054945054945</v>
      </c>
      <c r="F42" s="53"/>
      <c r="G42" s="2">
        <f t="shared" si="0"/>
        <v>0</v>
      </c>
    </row>
    <row r="43" spans="1:7" ht="18" customHeight="1">
      <c r="A43" s="57"/>
      <c r="B43" s="57"/>
      <c r="C43" s="58"/>
      <c r="D43" s="24"/>
      <c r="E43" s="4">
        <f>SUM(E30:E42)</f>
        <v>1</v>
      </c>
      <c r="F43" s="52"/>
      <c r="G43" s="3">
        <f>SUM(G30:G42)*C30</f>
        <v>0</v>
      </c>
    </row>
    <row r="44" spans="1:7" ht="47.25" customHeight="1">
      <c r="A44" s="55">
        <v>7</v>
      </c>
      <c r="B44" s="55" t="s">
        <v>44</v>
      </c>
      <c r="C44" s="58">
        <f>2.5/45</f>
        <v>0.05555555555555555</v>
      </c>
      <c r="D44" s="21" t="s">
        <v>45</v>
      </c>
      <c r="E44" s="1">
        <f>2/3</f>
        <v>0.6666666666666666</v>
      </c>
      <c r="F44" s="51"/>
      <c r="G44" s="2">
        <f t="shared" si="0"/>
        <v>0</v>
      </c>
    </row>
    <row r="45" spans="1:7" ht="18.75">
      <c r="A45" s="56"/>
      <c r="B45" s="56"/>
      <c r="C45" s="58"/>
      <c r="D45" s="21" t="s">
        <v>46</v>
      </c>
      <c r="E45" s="1">
        <f>1/3</f>
        <v>0.3333333333333333</v>
      </c>
      <c r="F45" s="51"/>
      <c r="G45" s="2">
        <f t="shared" si="0"/>
        <v>0</v>
      </c>
    </row>
    <row r="46" spans="1:7" ht="18.75">
      <c r="A46" s="57"/>
      <c r="B46" s="57"/>
      <c r="C46" s="58"/>
      <c r="D46" s="24"/>
      <c r="E46" s="4">
        <f>SUM(E44:E45)</f>
        <v>1</v>
      </c>
      <c r="F46" s="52"/>
      <c r="G46" s="3">
        <f>SUM(G44:G45)*C44</f>
        <v>0</v>
      </c>
    </row>
    <row r="47" spans="1:7" ht="122.25" customHeight="1">
      <c r="A47" s="55">
        <v>8</v>
      </c>
      <c r="B47" s="55" t="s">
        <v>1</v>
      </c>
      <c r="C47" s="58">
        <f>2.5/45</f>
        <v>0.05555555555555555</v>
      </c>
      <c r="D47" s="21" t="s">
        <v>56</v>
      </c>
      <c r="E47" s="1">
        <f>3.5/10</f>
        <v>0.35</v>
      </c>
      <c r="F47" s="51"/>
      <c r="G47" s="2">
        <f t="shared" si="0"/>
        <v>0</v>
      </c>
    </row>
    <row r="48" spans="1:7" ht="135.75" customHeight="1">
      <c r="A48" s="56"/>
      <c r="B48" s="56"/>
      <c r="C48" s="58"/>
      <c r="D48" s="21" t="s">
        <v>57</v>
      </c>
      <c r="E48" s="1">
        <f>3.5/10</f>
        <v>0.35</v>
      </c>
      <c r="F48" s="51"/>
      <c r="G48" s="2">
        <f t="shared" si="0"/>
        <v>0</v>
      </c>
    </row>
    <row r="49" spans="1:7" ht="41.25" customHeight="1">
      <c r="A49" s="56"/>
      <c r="B49" s="56"/>
      <c r="C49" s="58"/>
      <c r="D49" s="21" t="s">
        <v>11</v>
      </c>
      <c r="E49" s="1">
        <f>1.5/10</f>
        <v>0.15</v>
      </c>
      <c r="F49" s="51"/>
      <c r="G49" s="2">
        <f t="shared" si="0"/>
        <v>0</v>
      </c>
    </row>
    <row r="50" spans="1:7" ht="39" customHeight="1">
      <c r="A50" s="56"/>
      <c r="B50" s="56"/>
      <c r="C50" s="58"/>
      <c r="D50" s="49" t="s">
        <v>79</v>
      </c>
      <c r="E50" s="1">
        <f>0.15</f>
        <v>0.15</v>
      </c>
      <c r="F50" s="53"/>
      <c r="G50" s="2">
        <f t="shared" si="0"/>
        <v>0</v>
      </c>
    </row>
    <row r="51" spans="1:7" ht="16.5" customHeight="1">
      <c r="A51" s="57"/>
      <c r="B51" s="57"/>
      <c r="C51" s="58"/>
      <c r="D51" s="24"/>
      <c r="E51" s="4">
        <f>SUM(E47:E50)</f>
        <v>1</v>
      </c>
      <c r="F51" s="52"/>
      <c r="G51" s="3">
        <f>SUM(G47:G50)*C47</f>
        <v>0</v>
      </c>
    </row>
    <row r="52" spans="1:7" ht="43.5" customHeight="1">
      <c r="A52" s="55">
        <v>9</v>
      </c>
      <c r="B52" s="55" t="s">
        <v>47</v>
      </c>
      <c r="C52" s="58">
        <f>2.5/45</f>
        <v>0.05555555555555555</v>
      </c>
      <c r="D52" s="21" t="s">
        <v>48</v>
      </c>
      <c r="E52" s="1">
        <v>0.14</v>
      </c>
      <c r="F52" s="51"/>
      <c r="G52" s="2">
        <f t="shared" si="0"/>
        <v>0</v>
      </c>
    </row>
    <row r="53" spans="1:7" ht="37.5">
      <c r="A53" s="56"/>
      <c r="B53" s="56"/>
      <c r="C53" s="58"/>
      <c r="D53" s="31" t="s">
        <v>49</v>
      </c>
      <c r="E53" s="1">
        <v>0.24</v>
      </c>
      <c r="F53" s="51"/>
      <c r="G53" s="2">
        <f t="shared" si="0"/>
        <v>0</v>
      </c>
    </row>
    <row r="54" spans="1:7" ht="18.75">
      <c r="A54" s="56"/>
      <c r="B54" s="56"/>
      <c r="C54" s="58"/>
      <c r="D54" s="21" t="s">
        <v>50</v>
      </c>
      <c r="E54" s="1">
        <v>0.04</v>
      </c>
      <c r="F54" s="51"/>
      <c r="G54" s="2">
        <f t="shared" si="0"/>
        <v>0</v>
      </c>
    </row>
    <row r="55" spans="1:7" ht="46.5" customHeight="1">
      <c r="A55" s="56"/>
      <c r="B55" s="56"/>
      <c r="C55" s="58"/>
      <c r="D55" s="21" t="s">
        <v>51</v>
      </c>
      <c r="E55" s="1">
        <v>0.1</v>
      </c>
      <c r="F55" s="51"/>
      <c r="G55" s="2">
        <f t="shared" si="0"/>
        <v>0</v>
      </c>
    </row>
    <row r="56" spans="1:7" ht="18.75">
      <c r="A56" s="56"/>
      <c r="B56" s="56"/>
      <c r="C56" s="58"/>
      <c r="D56" s="21" t="s">
        <v>52</v>
      </c>
      <c r="E56" s="1">
        <v>0.24</v>
      </c>
      <c r="F56" s="32"/>
      <c r="G56" s="2">
        <f t="shared" si="0"/>
        <v>0</v>
      </c>
    </row>
    <row r="57" spans="1:7" ht="56.25">
      <c r="A57" s="56"/>
      <c r="B57" s="56"/>
      <c r="C57" s="58"/>
      <c r="D57" s="21" t="s">
        <v>80</v>
      </c>
      <c r="E57" s="1">
        <v>0.24</v>
      </c>
      <c r="F57" s="32"/>
      <c r="G57" s="2">
        <f t="shared" si="0"/>
        <v>0</v>
      </c>
    </row>
    <row r="58" spans="1:7" ht="18.75">
      <c r="A58" s="57"/>
      <c r="B58" s="57"/>
      <c r="C58" s="58"/>
      <c r="D58" s="24"/>
      <c r="E58" s="23">
        <f>SUM(E52:E57)</f>
        <v>1</v>
      </c>
      <c r="F58" s="4"/>
      <c r="G58" s="3">
        <f>SUM(G52:G57)*C52</f>
        <v>0</v>
      </c>
    </row>
    <row r="59" spans="1:7" ht="23.25" customHeight="1">
      <c r="A59" s="7" t="s">
        <v>2</v>
      </c>
      <c r="B59" s="8"/>
      <c r="C59" s="10">
        <f>SUM(C5:C58)</f>
        <v>1</v>
      </c>
      <c r="D59" s="8"/>
      <c r="E59" s="9"/>
      <c r="F59" s="5"/>
      <c r="G59" s="2">
        <f>G9+G13+G17+G21+G29+G43+G46+G51+G58</f>
        <v>0</v>
      </c>
    </row>
    <row r="60" spans="1:7" ht="26.25" customHeight="1">
      <c r="A60" s="59" t="s">
        <v>3</v>
      </c>
      <c r="B60" s="59"/>
      <c r="C60" s="59"/>
      <c r="D60" s="59"/>
      <c r="E60" s="59"/>
      <c r="F60" s="5"/>
      <c r="G60" s="11" t="str">
        <f>IF(G59&lt;=0.5,"низький",IF(G59&lt;=0.75,"середній",IF(G59&lt;=0.95,"достатній","високий")))</f>
        <v>низький</v>
      </c>
    </row>
    <row r="61" spans="1:7" s="36" customFormat="1" ht="18.75">
      <c r="A61" s="33" t="s">
        <v>9</v>
      </c>
      <c r="B61" s="34"/>
      <c r="C61" s="35"/>
      <c r="E61" s="37"/>
      <c r="F61" s="38"/>
      <c r="G61" s="12"/>
    </row>
    <row r="62" spans="1:7" s="36" customFormat="1" ht="20.25">
      <c r="A62" s="33" t="s">
        <v>60</v>
      </c>
      <c r="B62" s="34"/>
      <c r="C62" s="35"/>
      <c r="E62" s="37"/>
      <c r="F62" s="38"/>
      <c r="G62" s="12"/>
    </row>
    <row r="63" spans="1:7" s="36" customFormat="1" ht="20.25">
      <c r="A63" s="33" t="s">
        <v>61</v>
      </c>
      <c r="B63" s="34"/>
      <c r="C63" s="35"/>
      <c r="E63" s="37"/>
      <c r="F63" s="38"/>
      <c r="G63" s="12"/>
    </row>
    <row r="64" spans="1:7" s="36" customFormat="1" ht="20.25">
      <c r="A64" s="33" t="s">
        <v>62</v>
      </c>
      <c r="B64" s="34"/>
      <c r="C64" s="35"/>
      <c r="E64" s="37"/>
      <c r="F64" s="38"/>
      <c r="G64" s="12"/>
    </row>
    <row r="65" spans="1:7" s="36" customFormat="1" ht="20.25">
      <c r="A65" s="33" t="s">
        <v>63</v>
      </c>
      <c r="B65" s="34"/>
      <c r="C65" s="35"/>
      <c r="E65" s="37"/>
      <c r="F65" s="38"/>
      <c r="G65" s="12"/>
    </row>
    <row r="66" spans="1:7" s="36" customFormat="1" ht="20.25">
      <c r="A66" s="33" t="s">
        <v>64</v>
      </c>
      <c r="B66" s="34"/>
      <c r="C66" s="35"/>
      <c r="E66" s="37"/>
      <c r="F66" s="38"/>
      <c r="G66" s="12"/>
    </row>
    <row r="67" spans="1:7" s="36" customFormat="1" ht="20.25">
      <c r="A67" s="33" t="s">
        <v>65</v>
      </c>
      <c r="B67" s="34"/>
      <c r="C67" s="35"/>
      <c r="E67" s="37"/>
      <c r="F67" s="38"/>
      <c r="G67" s="12"/>
    </row>
    <row r="68" spans="1:7" s="36" customFormat="1" ht="20.25">
      <c r="A68" s="33" t="s">
        <v>66</v>
      </c>
      <c r="B68" s="34"/>
      <c r="C68" s="35"/>
      <c r="E68" s="37"/>
      <c r="F68" s="38"/>
      <c r="G68" s="12"/>
    </row>
    <row r="69" spans="1:7" s="36" customFormat="1" ht="18.75">
      <c r="A69" s="39" t="s">
        <v>67</v>
      </c>
      <c r="B69" s="34"/>
      <c r="C69" s="35"/>
      <c r="E69" s="37"/>
      <c r="F69" s="38"/>
      <c r="G69" s="12"/>
    </row>
    <row r="70" spans="1:7" s="36" customFormat="1" ht="18.75">
      <c r="A70" s="33" t="s">
        <v>68</v>
      </c>
      <c r="B70" s="34"/>
      <c r="C70" s="35"/>
      <c r="E70" s="37"/>
      <c r="F70" s="38"/>
      <c r="G70" s="12"/>
    </row>
    <row r="71" spans="1:7" s="36" customFormat="1" ht="18.75">
      <c r="A71" s="33" t="s">
        <v>69</v>
      </c>
      <c r="B71" s="34"/>
      <c r="C71" s="35"/>
      <c r="E71" s="37"/>
      <c r="F71" s="38"/>
      <c r="G71" s="12"/>
    </row>
    <row r="72" spans="1:7" s="36" customFormat="1" ht="18.75">
      <c r="A72" s="33" t="s">
        <v>70</v>
      </c>
      <c r="B72" s="34"/>
      <c r="C72" s="35"/>
      <c r="E72" s="37"/>
      <c r="F72" s="38"/>
      <c r="G72" s="12"/>
    </row>
    <row r="73" spans="1:7" s="36" customFormat="1" ht="29.25" customHeight="1">
      <c r="A73" s="33" t="s">
        <v>71</v>
      </c>
      <c r="B73" s="34"/>
      <c r="C73" s="35"/>
      <c r="E73" s="37"/>
      <c r="F73" s="38"/>
      <c r="G73" s="12"/>
    </row>
    <row r="74" spans="1:7" s="36" customFormat="1" ht="18.75">
      <c r="A74" s="35"/>
      <c r="B74" s="35" t="s">
        <v>5</v>
      </c>
      <c r="C74" s="35"/>
      <c r="D74" s="35"/>
      <c r="E74" s="35"/>
      <c r="F74" s="35"/>
      <c r="G74" s="35"/>
    </row>
    <row r="75" spans="1:7" s="36" customFormat="1" ht="18.75">
      <c r="A75" s="40"/>
      <c r="B75" s="40"/>
      <c r="C75" s="40"/>
      <c r="D75" s="40"/>
      <c r="E75" s="40"/>
      <c r="F75" s="40"/>
      <c r="G75" s="40"/>
    </row>
    <row r="76" spans="1:7" s="36" customFormat="1" ht="18.75">
      <c r="A76" s="40"/>
      <c r="B76" s="40"/>
      <c r="C76" s="40"/>
      <c r="D76" s="40"/>
      <c r="E76" s="40"/>
      <c r="F76" s="40"/>
      <c r="G76" s="40"/>
    </row>
    <row r="77" spans="1:7" s="36" customFormat="1" ht="18.75">
      <c r="A77" s="40"/>
      <c r="B77" s="40"/>
      <c r="C77" s="40"/>
      <c r="D77" s="40"/>
      <c r="E77" s="40"/>
      <c r="F77" s="40"/>
      <c r="G77" s="40"/>
    </row>
    <row r="78" spans="1:7" s="36" customFormat="1" ht="18.75">
      <c r="A78" s="40"/>
      <c r="B78" s="40"/>
      <c r="C78" s="40"/>
      <c r="D78" s="40"/>
      <c r="E78" s="40"/>
      <c r="F78" s="40"/>
      <c r="G78" s="40"/>
    </row>
    <row r="79" spans="1:7" s="36" customFormat="1" ht="18.75">
      <c r="A79" s="40"/>
      <c r="B79" s="40"/>
      <c r="C79" s="40"/>
      <c r="D79" s="40"/>
      <c r="E79" s="40"/>
      <c r="F79" s="40"/>
      <c r="G79" s="40"/>
    </row>
    <row r="80" spans="1:7" s="36" customFormat="1" ht="18.75">
      <c r="A80" s="40"/>
      <c r="B80" s="40"/>
      <c r="C80" s="40"/>
      <c r="D80" s="40"/>
      <c r="E80" s="40"/>
      <c r="F80" s="40"/>
      <c r="G80" s="40"/>
    </row>
    <row r="81" spans="1:7" s="36" customFormat="1" ht="18.75">
      <c r="A81" s="40"/>
      <c r="B81" s="40"/>
      <c r="C81" s="40"/>
      <c r="D81" s="40"/>
      <c r="E81" s="40"/>
      <c r="F81" s="40"/>
      <c r="G81" s="40"/>
    </row>
    <row r="82" spans="1:7" s="36" customFormat="1" ht="18.75">
      <c r="A82" s="40"/>
      <c r="B82" s="40"/>
      <c r="C82" s="40"/>
      <c r="D82" s="40"/>
      <c r="E82" s="40"/>
      <c r="F82" s="40"/>
      <c r="G82" s="40"/>
    </row>
    <row r="83" spans="1:7" s="36" customFormat="1" ht="18.75">
      <c r="A83" s="40"/>
      <c r="B83" s="40"/>
      <c r="C83" s="40"/>
      <c r="D83" s="40"/>
      <c r="E83" s="40"/>
      <c r="F83" s="40"/>
      <c r="G83" s="40"/>
    </row>
    <row r="84" spans="1:7" s="36" customFormat="1" ht="18.75">
      <c r="A84" s="35"/>
      <c r="B84" s="41" t="s">
        <v>58</v>
      </c>
      <c r="C84" s="41"/>
      <c r="D84" s="41"/>
      <c r="E84" s="40"/>
      <c r="F84" s="40"/>
      <c r="G84" s="40"/>
    </row>
    <row r="85" spans="1:7" s="36" customFormat="1" ht="18.75">
      <c r="A85" s="35"/>
      <c r="B85" s="42"/>
      <c r="C85" s="42"/>
      <c r="D85" s="42"/>
      <c r="E85" s="40"/>
      <c r="F85" s="40"/>
      <c r="G85" s="40"/>
    </row>
    <row r="86" spans="1:7" s="36" customFormat="1" ht="18.75">
      <c r="A86" s="35"/>
      <c r="B86" s="41" t="s">
        <v>6</v>
      </c>
      <c r="C86" s="41"/>
      <c r="D86" s="41"/>
      <c r="E86" s="40"/>
      <c r="F86" s="40"/>
      <c r="G86" s="40"/>
    </row>
    <row r="87" spans="1:7" s="36" customFormat="1" ht="18.75">
      <c r="A87" s="35"/>
      <c r="B87" s="42"/>
      <c r="C87" s="42"/>
      <c r="D87" s="42"/>
      <c r="E87" s="41"/>
      <c r="F87" s="41"/>
      <c r="G87" s="41"/>
    </row>
    <row r="88" spans="1:7" s="36" customFormat="1" ht="18.75">
      <c r="A88" s="35"/>
      <c r="B88" s="41" t="s">
        <v>7</v>
      </c>
      <c r="C88" s="41"/>
      <c r="D88" s="41"/>
      <c r="E88" s="42"/>
      <c r="F88" s="42"/>
      <c r="G88" s="42"/>
    </row>
    <row r="89" spans="1:7" s="36" customFormat="1" ht="18.75">
      <c r="A89" s="35"/>
      <c r="B89" s="41" t="s">
        <v>8</v>
      </c>
      <c r="C89" s="41"/>
      <c r="D89" s="41"/>
      <c r="E89" s="41"/>
      <c r="F89" s="41"/>
      <c r="G89" s="41"/>
    </row>
    <row r="90" spans="5:7" s="36" customFormat="1" ht="18.75">
      <c r="E90" s="42"/>
      <c r="F90" s="42"/>
      <c r="G90" s="42"/>
    </row>
    <row r="91" spans="5:7" s="36" customFormat="1" ht="18.75">
      <c r="E91" s="41"/>
      <c r="F91" s="41"/>
      <c r="G91" s="41"/>
    </row>
    <row r="92" spans="5:7" s="36" customFormat="1" ht="18.75">
      <c r="E92" s="41"/>
      <c r="F92" s="41"/>
      <c r="G92" s="41"/>
    </row>
    <row r="93" spans="1:5" s="36" customFormat="1" ht="18.75">
      <c r="A93" s="34"/>
      <c r="B93" s="34"/>
      <c r="E93" s="43"/>
    </row>
    <row r="94" spans="2:8" s="44" customFormat="1" ht="18.75">
      <c r="B94" s="34"/>
      <c r="C94" s="45"/>
      <c r="D94" s="46"/>
      <c r="E94" s="36"/>
      <c r="F94" s="47"/>
      <c r="H94" s="45"/>
    </row>
    <row r="95" spans="2:8" s="44" customFormat="1" ht="18.75">
      <c r="B95" s="34"/>
      <c r="C95" s="45"/>
      <c r="D95" s="46"/>
      <c r="E95" s="36"/>
      <c r="F95" s="47"/>
      <c r="H95" s="45"/>
    </row>
    <row r="96" ht="18.75">
      <c r="B96" s="13" t="s">
        <v>81</v>
      </c>
    </row>
    <row r="146" ht="18.75">
      <c r="B146" s="13" t="s">
        <v>82</v>
      </c>
    </row>
  </sheetData>
  <sheetProtection/>
  <mergeCells count="30">
    <mergeCell ref="A2:G2"/>
    <mergeCell ref="A5:A9"/>
    <mergeCell ref="B5:B9"/>
    <mergeCell ref="C5:C9"/>
    <mergeCell ref="A10:A13"/>
    <mergeCell ref="B10:B13"/>
    <mergeCell ref="C10:C13"/>
    <mergeCell ref="A14:A17"/>
    <mergeCell ref="B14:B17"/>
    <mergeCell ref="C14:C17"/>
    <mergeCell ref="A18:A21"/>
    <mergeCell ref="B18:B21"/>
    <mergeCell ref="C18:C21"/>
    <mergeCell ref="C47:C51"/>
    <mergeCell ref="A22:A29"/>
    <mergeCell ref="B22:B29"/>
    <mergeCell ref="C22:C29"/>
    <mergeCell ref="A30:A43"/>
    <mergeCell ref="B30:B43"/>
    <mergeCell ref="C30:C43"/>
    <mergeCell ref="E1:G1"/>
    <mergeCell ref="A52:A58"/>
    <mergeCell ref="B52:B58"/>
    <mergeCell ref="C52:C58"/>
    <mergeCell ref="A60:E60"/>
    <mergeCell ref="A44:A46"/>
    <mergeCell ref="B44:B46"/>
    <mergeCell ref="C44:C46"/>
    <mergeCell ref="A47:A51"/>
    <mergeCell ref="B47:B51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5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Шепель</dc:creator>
  <cp:keywords/>
  <dc:description/>
  <cp:lastModifiedBy>Дзюба</cp:lastModifiedBy>
  <cp:lastPrinted>2015-02-04T08:20:02Z</cp:lastPrinted>
  <dcterms:created xsi:type="dcterms:W3CDTF">2011-12-08T07:18:34Z</dcterms:created>
  <dcterms:modified xsi:type="dcterms:W3CDTF">2015-02-05T08:19:20Z</dcterms:modified>
  <cp:category/>
  <cp:version/>
  <cp:contentType/>
  <cp:contentStatus/>
</cp:coreProperties>
</file>